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831" activeTab="0"/>
  </bookViews>
  <sheets>
    <sheet name="แผนงานรวม" sheetId="1" r:id="rId1"/>
  </sheets>
  <definedNames/>
  <calcPr fullCalcOnLoad="1"/>
</workbook>
</file>

<file path=xl/sharedStrings.xml><?xml version="1.0" encoding="utf-8"?>
<sst xmlns="http://schemas.openxmlformats.org/spreadsheetml/2006/main" count="409" uniqueCount="64">
  <si>
    <t>องค์การบริหารส่วนจังหวัดสมุทรสาคร</t>
  </si>
  <si>
    <t>รายการ</t>
  </si>
  <si>
    <t>ประมาณการ</t>
  </si>
  <si>
    <t>รวม</t>
  </si>
  <si>
    <t>รายจ่าย</t>
  </si>
  <si>
    <t>เงินเดือน</t>
  </si>
  <si>
    <t>ค่าจ้างประจำ</t>
  </si>
  <si>
    <t>ค่าจ้างชั่วคราว</t>
  </si>
  <si>
    <t>ค่าวัสดุ</t>
  </si>
  <si>
    <t>ค่าสาธารณูปโภค</t>
  </si>
  <si>
    <t>ค่าจ้างชั่วคราว  (ท)</t>
  </si>
  <si>
    <t>ค่าตอบแทน</t>
  </si>
  <si>
    <t>ค่าใช้สอย</t>
  </si>
  <si>
    <t>เงินอุดหนุน</t>
  </si>
  <si>
    <t>รายจ่ายอื่น</t>
  </si>
  <si>
    <t>งบกลาง</t>
  </si>
  <si>
    <t>ค่าครุภัณฑ์  (หมายเหตุ 1)</t>
  </si>
  <si>
    <t>ค่าที่ดินและสิ่งก่อสร้าง (หมายเหตุ 2)</t>
  </si>
  <si>
    <t>รวมรายจ่าย</t>
  </si>
  <si>
    <t>-</t>
  </si>
  <si>
    <t>ค่าใช้สอย  (ท)</t>
  </si>
  <si>
    <t>สาธารณสุข</t>
  </si>
  <si>
    <t>นันทนาการ</t>
  </si>
  <si>
    <t>รายงานรายจ่ายในการดำเนินงานที่จ่ายจากเงินรายรับตามแผนงานรวม</t>
  </si>
  <si>
    <t>บริหารงาน</t>
  </si>
  <si>
    <t>ทั่วไป</t>
  </si>
  <si>
    <t>การรักษา</t>
  </si>
  <si>
    <t>ความสงบ</t>
  </si>
  <si>
    <t>ภายใน</t>
  </si>
  <si>
    <t>การศึกษา</t>
  </si>
  <si>
    <t>สังคม</t>
  </si>
  <si>
    <t>สงเคราะห์</t>
  </si>
  <si>
    <t>เคหะและ</t>
  </si>
  <si>
    <t>ชุมชน</t>
  </si>
  <si>
    <t>สร้างความ</t>
  </si>
  <si>
    <t>เข้มแข็ง</t>
  </si>
  <si>
    <t>ของชุมชน</t>
  </si>
  <si>
    <t>การศาสนา</t>
  </si>
  <si>
    <t>วัฒนธรรมและ</t>
  </si>
  <si>
    <t>อุตสาหกรรม</t>
  </si>
  <si>
    <t>และ</t>
  </si>
  <si>
    <t>การโยธา</t>
  </si>
  <si>
    <t>การเกษตร</t>
  </si>
  <si>
    <t>การพาณิชย์</t>
  </si>
  <si>
    <t>งบกลาง  (ท)</t>
  </si>
  <si>
    <t>ค่าที่ดินและสิ่งก่อสร้าง (ท)  (หมายเหตุ 2)</t>
  </si>
  <si>
    <t>-2-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</si>
  <si>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</si>
  <si>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</si>
  <si>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</si>
  <si>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</si>
  <si>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</si>
  <si>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</si>
  <si>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อุดหนุนทั่วไป</t>
  </si>
  <si>
    <t>รวมรายรับ</t>
  </si>
  <si>
    <t>รายรับสูงกว่ารายจ่าย</t>
  </si>
  <si>
    <t>อุดหนุนเฉพาะกิจ</t>
  </si>
  <si>
    <t>รัรฐบาลจัดสรร</t>
  </si>
  <si>
    <t>ค่าวัสดุ (ท)</t>
  </si>
  <si>
    <t>ค่าสาธารณูปโภค (ท)</t>
  </si>
  <si>
    <t>เงินเดือน (ท)</t>
  </si>
  <si>
    <t>ค่าจ้างประจำ (ท)</t>
  </si>
  <si>
    <t>เงินอุดหนุน (ก)</t>
  </si>
  <si>
    <t>ตั้งแต่วันที่  1  ตุลาคม  2555  ถึง  31  มีนาคม  2556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</si>
</sst>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7041E]d\ mmmm\ yyyy;@"/>
    <numFmt numFmtId="189" formatCode="_-* #,##0_-;\-* #,##0_-;_-* &quot;-&quot;??_-;_-@_-"/>
    <numFmt numFmtId="190" formatCode="_-* #,##0.0_-;\-* #,##0.0_-;_-* &quot;-&quot;??_-;_-@_-"/>
  </numFmts>
  <fonts count="32">
    <font>
      <sz val="10"/>
      <name val="Arial"/>
      <family val="0"/>
    </font>
    <font>
      <sz val="8"/>
      <name val="Arial"/>
      <family val="2"/>
    </font>
    <font>
      <b/>
      <sz val="13.5"/>
      <name val="TH SarabunPSK"/>
      <family val="2"/>
    </font>
    <font>
      <b/>
      <sz val="12.5"/>
      <name val="TH SarabunPSK"/>
      <family val="2"/>
    </font>
    <font>
      <sz val="13.5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u val="single"/>
      <sz val="14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SarabunPSK"/>
      <family val="2"/>
    </font>
    <font>
      <sz val="13.5"/>
      <color indexed="9"/>
      <name val="TH SarabunPSK"/>
      <family val="2"/>
    </font>
    <font>
      <b/>
      <sz val="14"/>
      <color indexed="9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22" xfId="0" applyFont="1" applyFill="1" applyBorder="1" applyAlignment="1">
      <alignment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" fontId="6" fillId="0" borderId="22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/>
    </xf>
    <xf numFmtId="4" fontId="6" fillId="0" borderId="25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4" fontId="6" fillId="0" borderId="27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4" fontId="6" fillId="0" borderId="22" xfId="0" applyNumberFormat="1" applyFont="1" applyFill="1" applyBorder="1" applyAlignment="1">
      <alignment horizontal="right"/>
    </xf>
    <xf numFmtId="43" fontId="6" fillId="0" borderId="22" xfId="38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4" fontId="31" fillId="0" borderId="0" xfId="0" applyNumberFormat="1" applyFont="1" applyFill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61"/>
  <sheetViews>
    <sheetView tabSelected="1" zoomScale="120" zoomScaleNormal="120" zoomScalePageLayoutView="0" workbookViewId="0" topLeftCell="A1">
      <selection activeCell="F11" sqref="F11"/>
    </sheetView>
  </sheetViews>
  <sheetFormatPr defaultColWidth="29.57421875" defaultRowHeight="12.75"/>
  <cols>
    <col min="1" max="1" width="24.8515625" style="20" customWidth="1"/>
    <col min="2" max="2" width="13.421875" style="19" customWidth="1"/>
    <col min="3" max="3" width="12.7109375" style="19" customWidth="1"/>
    <col min="4" max="4" width="11.8515625" style="19" customWidth="1"/>
    <col min="5" max="5" width="9.421875" style="19" customWidth="1"/>
    <col min="6" max="6" width="11.57421875" style="19" customWidth="1"/>
    <col min="7" max="7" width="9.421875" style="19" customWidth="1"/>
    <col min="8" max="8" width="12.00390625" style="19" customWidth="1"/>
    <col min="9" max="9" width="8.140625" style="19" customWidth="1"/>
    <col min="10" max="11" width="11.57421875" style="19" customWidth="1"/>
    <col min="12" max="12" width="10.8515625" style="19" customWidth="1"/>
    <col min="13" max="13" width="9.7109375" style="19" customWidth="1"/>
    <col min="14" max="14" width="8.57421875" style="19" customWidth="1"/>
    <col min="15" max="15" width="11.7109375" style="19" customWidth="1"/>
    <col min="16" max="76" width="29.57421875" style="19" customWidth="1"/>
    <col min="77" max="16384" width="29.57421875" style="20" customWidth="1"/>
  </cols>
  <sheetData>
    <row r="1" spans="1:76" s="40" customFormat="1" ht="18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</row>
    <row r="2" spans="1:76" s="40" customFormat="1" ht="18.75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</row>
    <row r="3" spans="1:76" s="40" customFormat="1" ht="18.75">
      <c r="A3" s="67" t="s">
        <v>63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</row>
    <row r="4" spans="1:76" s="2" customFormat="1" ht="10.5" customHeight="1">
      <c r="A4" s="4"/>
      <c r="B4" s="4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s="10" customFormat="1" ht="17.25">
      <c r="A5" s="84" t="s">
        <v>1</v>
      </c>
      <c r="B5" s="82" t="s">
        <v>2</v>
      </c>
      <c r="C5" s="82" t="s">
        <v>3</v>
      </c>
      <c r="D5" s="5" t="s">
        <v>24</v>
      </c>
      <c r="E5" s="6" t="s">
        <v>26</v>
      </c>
      <c r="F5" s="79" t="s">
        <v>29</v>
      </c>
      <c r="G5" s="5" t="s">
        <v>30</v>
      </c>
      <c r="H5" s="85" t="s">
        <v>21</v>
      </c>
      <c r="I5" s="8" t="s">
        <v>32</v>
      </c>
      <c r="J5" s="5" t="s">
        <v>34</v>
      </c>
      <c r="K5" s="6" t="s">
        <v>37</v>
      </c>
      <c r="L5" s="7" t="s">
        <v>39</v>
      </c>
      <c r="M5" s="79" t="s">
        <v>42</v>
      </c>
      <c r="N5" s="88" t="s">
        <v>43</v>
      </c>
      <c r="O5" s="85" t="s">
        <v>15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</row>
    <row r="6" spans="1:76" s="10" customFormat="1" ht="17.25">
      <c r="A6" s="84"/>
      <c r="B6" s="82"/>
      <c r="C6" s="82"/>
      <c r="D6" s="11" t="s">
        <v>25</v>
      </c>
      <c r="E6" s="12" t="s">
        <v>27</v>
      </c>
      <c r="F6" s="80"/>
      <c r="G6" s="11" t="s">
        <v>31</v>
      </c>
      <c r="H6" s="86"/>
      <c r="I6" s="14" t="s">
        <v>33</v>
      </c>
      <c r="J6" s="11" t="s">
        <v>35</v>
      </c>
      <c r="K6" s="12" t="s">
        <v>38</v>
      </c>
      <c r="L6" s="13" t="s">
        <v>40</v>
      </c>
      <c r="M6" s="80"/>
      <c r="N6" s="89"/>
      <c r="O6" s="86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</row>
    <row r="7" spans="1:76" s="10" customFormat="1" ht="17.25">
      <c r="A7" s="84"/>
      <c r="B7" s="82"/>
      <c r="C7" s="82"/>
      <c r="D7" s="15"/>
      <c r="E7" s="16" t="s">
        <v>28</v>
      </c>
      <c r="F7" s="81"/>
      <c r="G7" s="15"/>
      <c r="H7" s="87"/>
      <c r="I7" s="18"/>
      <c r="J7" s="15" t="s">
        <v>36</v>
      </c>
      <c r="K7" s="16" t="s">
        <v>22</v>
      </c>
      <c r="L7" s="17" t="s">
        <v>41</v>
      </c>
      <c r="M7" s="81"/>
      <c r="N7" s="90"/>
      <c r="O7" s="87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</row>
    <row r="8" spans="1:76" s="26" customFormat="1" ht="18.75">
      <c r="A8" s="23" t="s">
        <v>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</row>
    <row r="9" spans="1:76" s="26" customFormat="1" ht="18.75">
      <c r="A9" s="27" t="s">
        <v>5</v>
      </c>
      <c r="B9" s="31">
        <v>51058140</v>
      </c>
      <c r="C9" s="31">
        <f>P9</f>
        <v>14276580.86</v>
      </c>
      <c r="D9" s="32">
        <f>8020390.75+1377448.06+2018126.41</f>
        <v>11415965.22</v>
      </c>
      <c r="E9" s="33" t="s">
        <v>19</v>
      </c>
      <c r="F9" s="32">
        <v>813463.26</v>
      </c>
      <c r="G9" s="33" t="s">
        <v>19</v>
      </c>
      <c r="H9" s="33" t="s">
        <v>19</v>
      </c>
      <c r="I9" s="33" t="s">
        <v>19</v>
      </c>
      <c r="J9" s="33" t="s">
        <v>19</v>
      </c>
      <c r="K9" s="33" t="s">
        <v>19</v>
      </c>
      <c r="L9" s="32">
        <v>2047152.38</v>
      </c>
      <c r="M9" s="33" t="s">
        <v>19</v>
      </c>
      <c r="N9" s="33" t="s">
        <v>19</v>
      </c>
      <c r="O9" s="33" t="s">
        <v>19</v>
      </c>
      <c r="P9" s="91">
        <f>SUM(D9:O9)</f>
        <v>14276580.86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</row>
    <row r="10" spans="1:76" s="26" customFormat="1" ht="18.75">
      <c r="A10" s="27" t="s">
        <v>60</v>
      </c>
      <c r="B10" s="31">
        <f>37788700</f>
        <v>37788700</v>
      </c>
      <c r="C10" s="31">
        <f>P10</f>
        <v>6423861.74</v>
      </c>
      <c r="D10" s="33" t="s">
        <v>19</v>
      </c>
      <c r="E10" s="33" t="s">
        <v>19</v>
      </c>
      <c r="F10" s="64">
        <v>6423861.74</v>
      </c>
      <c r="G10" s="33" t="s">
        <v>19</v>
      </c>
      <c r="H10" s="33" t="s">
        <v>19</v>
      </c>
      <c r="I10" s="33" t="s">
        <v>19</v>
      </c>
      <c r="J10" s="33" t="s">
        <v>19</v>
      </c>
      <c r="K10" s="33" t="s">
        <v>19</v>
      </c>
      <c r="L10" s="33" t="s">
        <v>19</v>
      </c>
      <c r="M10" s="33" t="s">
        <v>19</v>
      </c>
      <c r="N10" s="33" t="s">
        <v>19</v>
      </c>
      <c r="O10" s="33" t="s">
        <v>19</v>
      </c>
      <c r="P10" s="91">
        <f aca="true" t="shared" si="0" ref="P10:P29">SUM(D10:O10)</f>
        <v>6423861.74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</row>
    <row r="11" spans="1:76" s="26" customFormat="1" ht="18.75">
      <c r="A11" s="27" t="s">
        <v>6</v>
      </c>
      <c r="B11" s="31">
        <v>3974800</v>
      </c>
      <c r="C11" s="31">
        <f aca="true" t="shared" si="1" ref="C11:C29">P11</f>
        <v>1907815.29</v>
      </c>
      <c r="D11" s="32">
        <v>683340</v>
      </c>
      <c r="E11" s="33" t="s">
        <v>19</v>
      </c>
      <c r="F11" s="33" t="s">
        <v>19</v>
      </c>
      <c r="G11" s="33" t="s">
        <v>19</v>
      </c>
      <c r="H11" s="33" t="s">
        <v>19</v>
      </c>
      <c r="I11" s="33" t="s">
        <v>19</v>
      </c>
      <c r="J11" s="33" t="s">
        <v>19</v>
      </c>
      <c r="K11" s="33" t="s">
        <v>19</v>
      </c>
      <c r="L11" s="32">
        <v>1224475.29</v>
      </c>
      <c r="M11" s="33" t="s">
        <v>19</v>
      </c>
      <c r="N11" s="33" t="s">
        <v>19</v>
      </c>
      <c r="O11" s="33" t="s">
        <v>19</v>
      </c>
      <c r="P11" s="91">
        <f t="shared" si="0"/>
        <v>1907815.29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</row>
    <row r="12" spans="1:76" s="26" customFormat="1" ht="18.75">
      <c r="A12" s="27" t="s">
        <v>61</v>
      </c>
      <c r="B12" s="31">
        <v>466200</v>
      </c>
      <c r="C12" s="31">
        <f t="shared" si="1"/>
        <v>81558</v>
      </c>
      <c r="D12" s="33" t="s">
        <v>19</v>
      </c>
      <c r="E12" s="33" t="s">
        <v>19</v>
      </c>
      <c r="F12" s="64">
        <v>81558</v>
      </c>
      <c r="G12" s="33" t="s">
        <v>19</v>
      </c>
      <c r="H12" s="33" t="s">
        <v>19</v>
      </c>
      <c r="I12" s="33" t="s">
        <v>19</v>
      </c>
      <c r="J12" s="33" t="s">
        <v>19</v>
      </c>
      <c r="K12" s="33" t="s">
        <v>19</v>
      </c>
      <c r="L12" s="33" t="s">
        <v>19</v>
      </c>
      <c r="M12" s="33" t="s">
        <v>19</v>
      </c>
      <c r="N12" s="33" t="s">
        <v>19</v>
      </c>
      <c r="O12" s="33" t="s">
        <v>19</v>
      </c>
      <c r="P12" s="91">
        <f t="shared" si="0"/>
        <v>81558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</row>
    <row r="13" spans="1:76" s="26" customFormat="1" ht="18.75">
      <c r="A13" s="27" t="s">
        <v>7</v>
      </c>
      <c r="B13" s="31">
        <f>11847200+9520300+8204600</f>
        <v>29572100</v>
      </c>
      <c r="C13" s="31">
        <f t="shared" si="1"/>
        <v>8830126.120000001</v>
      </c>
      <c r="D13" s="32">
        <v>3673068.3800000004</v>
      </c>
      <c r="E13" s="33" t="s">
        <v>19</v>
      </c>
      <c r="F13" s="32">
        <v>3614967.74</v>
      </c>
      <c r="G13" s="33" t="s">
        <v>19</v>
      </c>
      <c r="H13" s="33" t="s">
        <v>19</v>
      </c>
      <c r="I13" s="33" t="s">
        <v>19</v>
      </c>
      <c r="J13" s="33" t="s">
        <v>19</v>
      </c>
      <c r="K13" s="33" t="s">
        <v>19</v>
      </c>
      <c r="L13" s="32">
        <v>1542090</v>
      </c>
      <c r="M13" s="33" t="s">
        <v>19</v>
      </c>
      <c r="N13" s="33" t="s">
        <v>19</v>
      </c>
      <c r="O13" s="33" t="s">
        <v>19</v>
      </c>
      <c r="P13" s="91">
        <f>SUM(D13:O13)</f>
        <v>8830126.120000001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</row>
    <row r="14" spans="1:76" s="26" customFormat="1" ht="18.75">
      <c r="A14" s="27" t="s">
        <v>10</v>
      </c>
      <c r="B14" s="31">
        <f>308500+792000</f>
        <v>1100500</v>
      </c>
      <c r="C14" s="31">
        <f t="shared" si="1"/>
        <v>369160</v>
      </c>
      <c r="D14" s="33" t="s">
        <v>19</v>
      </c>
      <c r="E14" s="33" t="s">
        <v>19</v>
      </c>
      <c r="F14" s="64">
        <v>27160</v>
      </c>
      <c r="G14" s="33" t="s">
        <v>19</v>
      </c>
      <c r="H14" s="33" t="s">
        <v>19</v>
      </c>
      <c r="I14" s="33" t="s">
        <v>19</v>
      </c>
      <c r="J14" s="33" t="s">
        <v>19</v>
      </c>
      <c r="K14" s="32">
        <v>342000</v>
      </c>
      <c r="L14" s="33" t="s">
        <v>19</v>
      </c>
      <c r="M14" s="33" t="s">
        <v>19</v>
      </c>
      <c r="N14" s="33" t="s">
        <v>19</v>
      </c>
      <c r="O14" s="33" t="s">
        <v>19</v>
      </c>
      <c r="P14" s="91">
        <f t="shared" si="0"/>
        <v>369160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</row>
    <row r="15" spans="1:76" s="26" customFormat="1" ht="18.75">
      <c r="A15" s="27" t="s">
        <v>11</v>
      </c>
      <c r="B15" s="31">
        <f>4090000+1000000+500000</f>
        <v>5590000</v>
      </c>
      <c r="C15" s="31">
        <f t="shared" si="1"/>
        <v>1966643.5</v>
      </c>
      <c r="D15" s="32">
        <f>12400+1544583.5</f>
        <v>1556983.5</v>
      </c>
      <c r="E15" s="33" t="s">
        <v>19</v>
      </c>
      <c r="F15" s="64">
        <v>253740</v>
      </c>
      <c r="G15" s="33" t="s">
        <v>19</v>
      </c>
      <c r="H15" s="33" t="s">
        <v>19</v>
      </c>
      <c r="I15" s="33" t="s">
        <v>19</v>
      </c>
      <c r="J15" s="33" t="s">
        <v>19</v>
      </c>
      <c r="K15" s="33" t="s">
        <v>19</v>
      </c>
      <c r="L15" s="64">
        <v>155920</v>
      </c>
      <c r="M15" s="33" t="s">
        <v>19</v>
      </c>
      <c r="N15" s="33" t="s">
        <v>19</v>
      </c>
      <c r="O15" s="33" t="s">
        <v>19</v>
      </c>
      <c r="P15" s="91">
        <f t="shared" si="0"/>
        <v>1966643.5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</row>
    <row r="16" spans="1:76" s="26" customFormat="1" ht="18.75">
      <c r="A16" s="27" t="s">
        <v>12</v>
      </c>
      <c r="B16" s="31">
        <f>18635000+17895500+2000000+9150000+23170000+5480000+3550000+5800000</f>
        <v>85680500</v>
      </c>
      <c r="C16" s="31">
        <f t="shared" si="1"/>
        <v>5380879.63</v>
      </c>
      <c r="D16" s="32">
        <f>1248903.94+56638+140254</f>
        <v>1445795.94</v>
      </c>
      <c r="E16" s="33" t="s">
        <v>19</v>
      </c>
      <c r="F16" s="32">
        <v>2730740.08</v>
      </c>
      <c r="G16" s="33">
        <v>490815</v>
      </c>
      <c r="H16" s="33" t="s">
        <v>19</v>
      </c>
      <c r="I16" s="33" t="s">
        <v>19</v>
      </c>
      <c r="J16" s="64">
        <v>203224.4</v>
      </c>
      <c r="K16" s="64">
        <v>290804.21</v>
      </c>
      <c r="L16" s="32">
        <v>219500</v>
      </c>
      <c r="M16" s="33" t="s">
        <v>19</v>
      </c>
      <c r="N16" s="33" t="s">
        <v>19</v>
      </c>
      <c r="O16" s="33" t="s">
        <v>19</v>
      </c>
      <c r="P16" s="91">
        <f t="shared" si="0"/>
        <v>5380879.63</v>
      </c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</row>
    <row r="17" spans="1:76" s="26" customFormat="1" ht="18.75">
      <c r="A17" s="27" t="s">
        <v>20</v>
      </c>
      <c r="B17" s="31">
        <f>12448800+12000</f>
        <v>12460800</v>
      </c>
      <c r="C17" s="31">
        <f t="shared" si="1"/>
        <v>3154242</v>
      </c>
      <c r="D17" s="33" t="s">
        <v>19</v>
      </c>
      <c r="E17" s="33" t="s">
        <v>19</v>
      </c>
      <c r="F17" s="32">
        <f>1389024+1765218</f>
        <v>3154242</v>
      </c>
      <c r="G17" s="33" t="s">
        <v>19</v>
      </c>
      <c r="H17" s="33" t="s">
        <v>19</v>
      </c>
      <c r="I17" s="33" t="s">
        <v>19</v>
      </c>
      <c r="J17" s="33" t="s">
        <v>19</v>
      </c>
      <c r="K17" s="33" t="s">
        <v>19</v>
      </c>
      <c r="L17" s="33" t="s">
        <v>19</v>
      </c>
      <c r="M17" s="33" t="s">
        <v>19</v>
      </c>
      <c r="N17" s="33" t="s">
        <v>19</v>
      </c>
      <c r="O17" s="33" t="s">
        <v>19</v>
      </c>
      <c r="P17" s="91">
        <f t="shared" si="0"/>
        <v>3154242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</row>
    <row r="18" spans="1:76" s="26" customFormat="1" ht="18.75">
      <c r="A18" s="27" t="s">
        <v>8</v>
      </c>
      <c r="B18" s="31">
        <f>3625000+4065760+10750000</f>
        <v>18440760</v>
      </c>
      <c r="C18" s="31">
        <f t="shared" si="1"/>
        <v>2617893.4</v>
      </c>
      <c r="D18" s="32">
        <v>185473.35</v>
      </c>
      <c r="E18" s="33" t="s">
        <v>19</v>
      </c>
      <c r="F18" s="33" t="s">
        <v>19</v>
      </c>
      <c r="G18" s="33" t="s">
        <v>19</v>
      </c>
      <c r="H18" s="33" t="s">
        <v>19</v>
      </c>
      <c r="I18" s="33" t="s">
        <v>19</v>
      </c>
      <c r="J18" s="33" t="s">
        <v>19</v>
      </c>
      <c r="K18" s="33" t="s">
        <v>19</v>
      </c>
      <c r="L18" s="32">
        <v>2432420.05</v>
      </c>
      <c r="M18" s="33" t="s">
        <v>19</v>
      </c>
      <c r="N18" s="33" t="s">
        <v>19</v>
      </c>
      <c r="O18" s="33" t="s">
        <v>19</v>
      </c>
      <c r="P18" s="91">
        <f t="shared" si="0"/>
        <v>2617893.4</v>
      </c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</row>
    <row r="19" spans="1:76" s="26" customFormat="1" ht="18.75">
      <c r="A19" s="27" t="s">
        <v>58</v>
      </c>
      <c r="B19" s="31">
        <v>3525240</v>
      </c>
      <c r="C19" s="31">
        <f t="shared" si="1"/>
        <v>879531.38</v>
      </c>
      <c r="D19" s="33" t="s">
        <v>19</v>
      </c>
      <c r="E19" s="33" t="s">
        <v>19</v>
      </c>
      <c r="F19" s="33">
        <v>879531.38</v>
      </c>
      <c r="G19" s="33" t="s">
        <v>19</v>
      </c>
      <c r="H19" s="33" t="s">
        <v>19</v>
      </c>
      <c r="I19" s="33" t="s">
        <v>19</v>
      </c>
      <c r="J19" s="33" t="s">
        <v>19</v>
      </c>
      <c r="K19" s="33" t="s">
        <v>19</v>
      </c>
      <c r="L19" s="33" t="s">
        <v>19</v>
      </c>
      <c r="M19" s="33" t="s">
        <v>19</v>
      </c>
      <c r="N19" s="33" t="s">
        <v>19</v>
      </c>
      <c r="O19" s="33" t="s">
        <v>19</v>
      </c>
      <c r="P19" s="91">
        <f t="shared" si="0"/>
        <v>879531.38</v>
      </c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</row>
    <row r="20" spans="1:76" s="26" customFormat="1" ht="18.75">
      <c r="A20" s="27" t="s">
        <v>9</v>
      </c>
      <c r="B20" s="31">
        <f>2750000+3340000+170000</f>
        <v>6260000</v>
      </c>
      <c r="C20" s="31">
        <f>P20</f>
        <v>2937771.7800000003</v>
      </c>
      <c r="D20" s="32">
        <v>1558719.67</v>
      </c>
      <c r="E20" s="33" t="s">
        <v>19</v>
      </c>
      <c r="F20" s="32">
        <v>1357718.45</v>
      </c>
      <c r="G20" s="33" t="s">
        <v>19</v>
      </c>
      <c r="H20" s="33" t="s">
        <v>19</v>
      </c>
      <c r="I20" s="33" t="s">
        <v>19</v>
      </c>
      <c r="J20" s="33" t="s">
        <v>19</v>
      </c>
      <c r="K20" s="32">
        <v>21333.66</v>
      </c>
      <c r="L20" s="33" t="s">
        <v>19</v>
      </c>
      <c r="M20" s="33" t="s">
        <v>19</v>
      </c>
      <c r="N20" s="33" t="s">
        <v>19</v>
      </c>
      <c r="O20" s="33" t="s">
        <v>19</v>
      </c>
      <c r="P20" s="91">
        <f t="shared" si="0"/>
        <v>2937771.7800000003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</row>
    <row r="21" spans="1:76" s="26" customFormat="1" ht="18.75">
      <c r="A21" s="27" t="s">
        <v>59</v>
      </c>
      <c r="B21" s="31">
        <v>130000</v>
      </c>
      <c r="C21" s="31">
        <f>P21</f>
        <v>60242.88</v>
      </c>
      <c r="D21" s="33" t="s">
        <v>19</v>
      </c>
      <c r="E21" s="33" t="s">
        <v>19</v>
      </c>
      <c r="F21" s="33" t="s">
        <v>19</v>
      </c>
      <c r="G21" s="33" t="s">
        <v>19</v>
      </c>
      <c r="H21" s="33" t="s">
        <v>19</v>
      </c>
      <c r="I21" s="33" t="s">
        <v>19</v>
      </c>
      <c r="J21" s="33" t="s">
        <v>19</v>
      </c>
      <c r="K21" s="32">
        <v>60242.88</v>
      </c>
      <c r="L21" s="33" t="s">
        <v>19</v>
      </c>
      <c r="M21" s="33" t="s">
        <v>19</v>
      </c>
      <c r="N21" s="33" t="s">
        <v>19</v>
      </c>
      <c r="O21" s="33" t="s">
        <v>19</v>
      </c>
      <c r="P21" s="91">
        <f t="shared" si="0"/>
        <v>60242.88</v>
      </c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</row>
    <row r="22" spans="1:76" s="26" customFormat="1" ht="18.75">
      <c r="A22" s="27" t="s">
        <v>13</v>
      </c>
      <c r="B22" s="64">
        <f>855000+28976160+200000+1960000+11786000+200000</f>
        <v>43977160</v>
      </c>
      <c r="C22" s="31">
        <f t="shared" si="1"/>
        <v>30521080</v>
      </c>
      <c r="D22" s="33" t="s">
        <v>19</v>
      </c>
      <c r="E22" s="33">
        <v>855000</v>
      </c>
      <c r="F22" s="32">
        <f>10735840+2184480+3229760</f>
        <v>16150080</v>
      </c>
      <c r="G22" s="33" t="s">
        <v>19</v>
      </c>
      <c r="H22" s="33" t="s">
        <v>19</v>
      </c>
      <c r="I22" s="33" t="s">
        <v>19</v>
      </c>
      <c r="J22" s="33">
        <v>1860000</v>
      </c>
      <c r="K22" s="33">
        <v>11456000</v>
      </c>
      <c r="L22" s="33" t="s">
        <v>19</v>
      </c>
      <c r="M22" s="64">
        <v>200000</v>
      </c>
      <c r="N22" s="33" t="s">
        <v>19</v>
      </c>
      <c r="O22" s="33" t="s">
        <v>19</v>
      </c>
      <c r="P22" s="91">
        <f t="shared" si="0"/>
        <v>30521080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</row>
    <row r="23" spans="1:76" s="26" customFormat="1" ht="18.75">
      <c r="A23" s="27" t="s">
        <v>62</v>
      </c>
      <c r="B23" s="33" t="s">
        <v>19</v>
      </c>
      <c r="C23" s="31">
        <f t="shared" si="1"/>
        <v>16218920</v>
      </c>
      <c r="D23" s="33" t="s">
        <v>19</v>
      </c>
      <c r="E23" s="33" t="s">
        <v>19</v>
      </c>
      <c r="F23" s="64">
        <v>3546920</v>
      </c>
      <c r="G23" s="33" t="s">
        <v>19</v>
      </c>
      <c r="H23" s="33">
        <v>12672000</v>
      </c>
      <c r="I23" s="33" t="s">
        <v>19</v>
      </c>
      <c r="J23" s="33" t="s">
        <v>19</v>
      </c>
      <c r="K23" s="33" t="s">
        <v>19</v>
      </c>
      <c r="L23" s="33" t="s">
        <v>19</v>
      </c>
      <c r="M23" s="33" t="s">
        <v>19</v>
      </c>
      <c r="N23" s="33" t="s">
        <v>19</v>
      </c>
      <c r="O23" s="33" t="s">
        <v>19</v>
      </c>
      <c r="P23" s="91">
        <f t="shared" si="0"/>
        <v>16218920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</row>
    <row r="24" spans="1:76" s="26" customFormat="1" ht="18.75">
      <c r="A24" s="27" t="s">
        <v>14</v>
      </c>
      <c r="B24" s="32">
        <v>380000</v>
      </c>
      <c r="C24" s="31">
        <f t="shared" si="1"/>
        <v>100000</v>
      </c>
      <c r="D24" s="64">
        <v>100000</v>
      </c>
      <c r="E24" s="33" t="s">
        <v>19</v>
      </c>
      <c r="F24" s="33" t="s">
        <v>19</v>
      </c>
      <c r="G24" s="33" t="s">
        <v>19</v>
      </c>
      <c r="H24" s="33" t="s">
        <v>19</v>
      </c>
      <c r="I24" s="33" t="s">
        <v>19</v>
      </c>
      <c r="J24" s="33" t="s">
        <v>19</v>
      </c>
      <c r="K24" s="33" t="s">
        <v>19</v>
      </c>
      <c r="L24" s="33" t="s">
        <v>19</v>
      </c>
      <c r="M24" s="33" t="s">
        <v>19</v>
      </c>
      <c r="N24" s="33" t="s">
        <v>19</v>
      </c>
      <c r="O24" s="33" t="s">
        <v>19</v>
      </c>
      <c r="P24" s="91">
        <f t="shared" si="0"/>
        <v>100000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</row>
    <row r="25" spans="1:76" s="26" customFormat="1" ht="18.75">
      <c r="A25" s="27" t="s">
        <v>15</v>
      </c>
      <c r="B25" s="31">
        <v>62910000</v>
      </c>
      <c r="C25" s="31">
        <f t="shared" si="1"/>
        <v>3916393.5</v>
      </c>
      <c r="D25" s="33" t="s">
        <v>19</v>
      </c>
      <c r="E25" s="33" t="s">
        <v>19</v>
      </c>
      <c r="F25" s="33" t="s">
        <v>19</v>
      </c>
      <c r="G25" s="33" t="s">
        <v>19</v>
      </c>
      <c r="H25" s="33" t="s">
        <v>19</v>
      </c>
      <c r="I25" s="33" t="s">
        <v>19</v>
      </c>
      <c r="J25" s="33" t="s">
        <v>19</v>
      </c>
      <c r="K25" s="33" t="s">
        <v>19</v>
      </c>
      <c r="L25" s="33" t="s">
        <v>19</v>
      </c>
      <c r="M25" s="33" t="s">
        <v>19</v>
      </c>
      <c r="N25" s="33" t="s">
        <v>19</v>
      </c>
      <c r="O25" s="64">
        <v>3916393.5</v>
      </c>
      <c r="P25" s="91">
        <f t="shared" si="0"/>
        <v>3916393.5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</row>
    <row r="26" spans="1:76" s="26" customFormat="1" ht="18.75">
      <c r="A26" s="27" t="s">
        <v>44</v>
      </c>
      <c r="B26" s="31">
        <v>1338900</v>
      </c>
      <c r="C26" s="31">
        <f t="shared" si="1"/>
        <v>208944.3</v>
      </c>
      <c r="D26" s="33" t="s">
        <v>19</v>
      </c>
      <c r="E26" s="33" t="s">
        <v>19</v>
      </c>
      <c r="F26" s="33" t="s">
        <v>19</v>
      </c>
      <c r="G26" s="33" t="s">
        <v>19</v>
      </c>
      <c r="H26" s="33" t="s">
        <v>19</v>
      </c>
      <c r="I26" s="33" t="s">
        <v>19</v>
      </c>
      <c r="J26" s="33" t="s">
        <v>19</v>
      </c>
      <c r="K26" s="33" t="s">
        <v>19</v>
      </c>
      <c r="L26" s="33" t="s">
        <v>19</v>
      </c>
      <c r="M26" s="33" t="s">
        <v>19</v>
      </c>
      <c r="N26" s="33" t="s">
        <v>19</v>
      </c>
      <c r="O26" s="32">
        <v>208944.3</v>
      </c>
      <c r="P26" s="91">
        <f t="shared" si="0"/>
        <v>208944.3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</row>
    <row r="27" spans="1:76" s="26" customFormat="1" ht="18.75">
      <c r="A27" s="27" t="s">
        <v>16</v>
      </c>
      <c r="B27" s="31">
        <f>1719500+4155700+30566500</f>
        <v>36441700</v>
      </c>
      <c r="C27" s="31">
        <f t="shared" si="1"/>
        <v>630721.29</v>
      </c>
      <c r="D27" s="32">
        <v>176377.7</v>
      </c>
      <c r="E27" s="33" t="s">
        <v>19</v>
      </c>
      <c r="F27" s="64">
        <v>30800</v>
      </c>
      <c r="G27" s="33" t="s">
        <v>19</v>
      </c>
      <c r="H27" s="33" t="s">
        <v>19</v>
      </c>
      <c r="I27" s="33" t="s">
        <v>19</v>
      </c>
      <c r="J27" s="33" t="s">
        <v>19</v>
      </c>
      <c r="K27" s="33" t="s">
        <v>19</v>
      </c>
      <c r="L27" s="32">
        <v>423543.59</v>
      </c>
      <c r="M27" s="33" t="s">
        <v>19</v>
      </c>
      <c r="N27" s="33" t="s">
        <v>19</v>
      </c>
      <c r="O27" s="33" t="s">
        <v>19</v>
      </c>
      <c r="P27" s="91">
        <f t="shared" si="0"/>
        <v>630721.29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1:76" s="26" customFormat="1" ht="18.75">
      <c r="A28" s="62" t="s">
        <v>17</v>
      </c>
      <c r="B28" s="31">
        <v>155714840</v>
      </c>
      <c r="C28" s="31">
        <f t="shared" si="1"/>
        <v>500000</v>
      </c>
      <c r="D28" s="35" t="s">
        <v>19</v>
      </c>
      <c r="E28" s="33" t="s">
        <v>19</v>
      </c>
      <c r="F28" s="64">
        <v>500000</v>
      </c>
      <c r="G28" s="33" t="s">
        <v>19</v>
      </c>
      <c r="H28" s="33" t="s">
        <v>19</v>
      </c>
      <c r="I28" s="33" t="s">
        <v>19</v>
      </c>
      <c r="J28" s="33" t="s">
        <v>19</v>
      </c>
      <c r="K28" s="33" t="s">
        <v>19</v>
      </c>
      <c r="L28" s="33" t="s">
        <v>19</v>
      </c>
      <c r="M28" s="33" t="s">
        <v>19</v>
      </c>
      <c r="N28" s="33" t="s">
        <v>19</v>
      </c>
      <c r="O28" s="33" t="s">
        <v>19</v>
      </c>
      <c r="P28" s="91">
        <f t="shared" si="0"/>
        <v>500000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pans="1:76" s="26" customFormat="1" ht="18.75">
      <c r="A29" s="63" t="s">
        <v>45</v>
      </c>
      <c r="B29" s="34">
        <v>43189660</v>
      </c>
      <c r="C29" s="31">
        <f t="shared" si="1"/>
        <v>0</v>
      </c>
      <c r="D29" s="35" t="s">
        <v>19</v>
      </c>
      <c r="E29" s="35" t="s">
        <v>19</v>
      </c>
      <c r="F29" s="33" t="s">
        <v>19</v>
      </c>
      <c r="G29" s="35" t="s">
        <v>19</v>
      </c>
      <c r="H29" s="35" t="s">
        <v>19</v>
      </c>
      <c r="I29" s="35" t="s">
        <v>19</v>
      </c>
      <c r="J29" s="35" t="s">
        <v>19</v>
      </c>
      <c r="K29" s="35" t="s">
        <v>19</v>
      </c>
      <c r="L29" s="35" t="s">
        <v>19</v>
      </c>
      <c r="M29" s="35" t="s">
        <v>19</v>
      </c>
      <c r="N29" s="35" t="s">
        <v>19</v>
      </c>
      <c r="O29" s="35" t="s">
        <v>19</v>
      </c>
      <c r="P29" s="91">
        <f t="shared" si="0"/>
        <v>0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  <row r="30" spans="1:76" s="26" customFormat="1" ht="19.5" thickBot="1">
      <c r="A30" s="36" t="s">
        <v>18</v>
      </c>
      <c r="B30" s="37">
        <f aca="true" t="shared" si="2" ref="B30:J30">SUM(B9:B29)</f>
        <v>600000000</v>
      </c>
      <c r="C30" s="37">
        <f>SUM(C9:C29)</f>
        <v>100982365.67000002</v>
      </c>
      <c r="D30" s="37">
        <f t="shared" si="2"/>
        <v>20795723.76</v>
      </c>
      <c r="E30" s="37">
        <f t="shared" si="2"/>
        <v>855000</v>
      </c>
      <c r="F30" s="37">
        <f t="shared" si="2"/>
        <v>39564782.65</v>
      </c>
      <c r="G30" s="37">
        <f t="shared" si="2"/>
        <v>490815</v>
      </c>
      <c r="H30" s="37">
        <f t="shared" si="2"/>
        <v>12672000</v>
      </c>
      <c r="I30" s="37">
        <f t="shared" si="2"/>
        <v>0</v>
      </c>
      <c r="J30" s="37">
        <f t="shared" si="2"/>
        <v>2063224.4</v>
      </c>
      <c r="K30" s="37">
        <f>SUM(K14:K29)</f>
        <v>12170380.75</v>
      </c>
      <c r="L30" s="37">
        <f>SUM(L9:L29)</f>
        <v>8045101.31</v>
      </c>
      <c r="M30" s="37">
        <f>SUM(M9:M29)</f>
        <v>200000</v>
      </c>
      <c r="N30" s="37">
        <f>SUM(N9:N29)</f>
        <v>0</v>
      </c>
      <c r="O30" s="37">
        <f>SUM(O25:O29)</f>
        <v>4125337.8</v>
      </c>
      <c r="P30" s="91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</row>
    <row r="31" spans="1:76" s="26" customFormat="1" ht="19.5" thickTop="1">
      <c r="A31" s="58"/>
      <c r="B31" s="59"/>
      <c r="C31" s="59"/>
      <c r="D31" s="59"/>
      <c r="E31" s="60"/>
      <c r="F31" s="59"/>
      <c r="G31" s="59"/>
      <c r="H31" s="60"/>
      <c r="I31" s="60"/>
      <c r="J31" s="61"/>
      <c r="K31" s="59"/>
      <c r="L31" s="59"/>
      <c r="M31" s="60"/>
      <c r="N31" s="60"/>
      <c r="O31" s="59"/>
      <c r="P31" s="91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</row>
    <row r="32" spans="1:76" s="26" customFormat="1" ht="18.75">
      <c r="A32" s="58"/>
      <c r="B32" s="59"/>
      <c r="C32" s="59"/>
      <c r="D32" s="59"/>
      <c r="E32" s="60"/>
      <c r="F32" s="59"/>
      <c r="G32" s="59"/>
      <c r="H32" s="60"/>
      <c r="I32" s="60"/>
      <c r="J32" s="61"/>
      <c r="K32" s="59"/>
      <c r="L32" s="59"/>
      <c r="M32" s="60"/>
      <c r="N32" s="60"/>
      <c r="O32" s="59"/>
      <c r="P32" s="91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</row>
    <row r="33" spans="1:16" ht="18">
      <c r="A33" s="83" t="s">
        <v>46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92"/>
    </row>
    <row r="34" spans="1:16" ht="18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92"/>
    </row>
    <row r="35" spans="1:16" ht="18">
      <c r="A35" s="22"/>
      <c r="B35" s="22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92"/>
    </row>
    <row r="36" spans="1:76" s="46" customFormat="1" ht="18.75">
      <c r="A36" s="68" t="s">
        <v>1</v>
      </c>
      <c r="B36" s="69" t="s">
        <v>2</v>
      </c>
      <c r="C36" s="69" t="s">
        <v>3</v>
      </c>
      <c r="D36" s="41" t="s">
        <v>24</v>
      </c>
      <c r="E36" s="42" t="s">
        <v>26</v>
      </c>
      <c r="F36" s="70" t="s">
        <v>29</v>
      </c>
      <c r="G36" s="41" t="s">
        <v>30</v>
      </c>
      <c r="H36" s="73" t="s">
        <v>21</v>
      </c>
      <c r="I36" s="44" t="s">
        <v>32</v>
      </c>
      <c r="J36" s="41" t="s">
        <v>34</v>
      </c>
      <c r="K36" s="42" t="s">
        <v>37</v>
      </c>
      <c r="L36" s="43" t="s">
        <v>39</v>
      </c>
      <c r="M36" s="70" t="s">
        <v>42</v>
      </c>
      <c r="N36" s="76" t="s">
        <v>43</v>
      </c>
      <c r="O36" s="73" t="s">
        <v>15</v>
      </c>
      <c r="P36" s="93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</row>
    <row r="37" spans="1:76" s="46" customFormat="1" ht="18.75">
      <c r="A37" s="68"/>
      <c r="B37" s="69"/>
      <c r="C37" s="69"/>
      <c r="D37" s="47" t="s">
        <v>25</v>
      </c>
      <c r="E37" s="28" t="s">
        <v>27</v>
      </c>
      <c r="F37" s="71"/>
      <c r="G37" s="47" t="s">
        <v>31</v>
      </c>
      <c r="H37" s="74"/>
      <c r="I37" s="49" t="s">
        <v>33</v>
      </c>
      <c r="J37" s="47" t="s">
        <v>35</v>
      </c>
      <c r="K37" s="28" t="s">
        <v>38</v>
      </c>
      <c r="L37" s="48" t="s">
        <v>40</v>
      </c>
      <c r="M37" s="71"/>
      <c r="N37" s="77"/>
      <c r="O37" s="74"/>
      <c r="P37" s="93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</row>
    <row r="38" spans="1:76" s="46" customFormat="1" ht="18.75">
      <c r="A38" s="68"/>
      <c r="B38" s="69"/>
      <c r="C38" s="69"/>
      <c r="D38" s="51"/>
      <c r="E38" s="29" t="s">
        <v>28</v>
      </c>
      <c r="F38" s="72"/>
      <c r="G38" s="51"/>
      <c r="H38" s="75"/>
      <c r="I38" s="52"/>
      <c r="J38" s="51" t="s">
        <v>36</v>
      </c>
      <c r="K38" s="29" t="s">
        <v>22</v>
      </c>
      <c r="L38" s="50" t="s">
        <v>41</v>
      </c>
      <c r="M38" s="72"/>
      <c r="N38" s="78"/>
      <c r="O38" s="75"/>
      <c r="P38" s="93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</row>
    <row r="39" spans="1:76" s="26" customFormat="1" ht="18.75">
      <c r="A39" s="53" t="s">
        <v>47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91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</row>
    <row r="40" spans="1:76" s="26" customFormat="1" ht="18.75">
      <c r="A40" s="27" t="s">
        <v>48</v>
      </c>
      <c r="B40" s="31">
        <v>55300000</v>
      </c>
      <c r="C40" s="31">
        <v>28482730.16</v>
      </c>
      <c r="D40" s="33" t="s">
        <v>19</v>
      </c>
      <c r="E40" s="33" t="s">
        <v>19</v>
      </c>
      <c r="F40" s="33" t="s">
        <v>19</v>
      </c>
      <c r="G40" s="33" t="s">
        <v>19</v>
      </c>
      <c r="H40" s="33" t="s">
        <v>19</v>
      </c>
      <c r="I40" s="33" t="s">
        <v>19</v>
      </c>
      <c r="J40" s="33" t="s">
        <v>19</v>
      </c>
      <c r="K40" s="33" t="s">
        <v>19</v>
      </c>
      <c r="L40" s="33" t="s">
        <v>19</v>
      </c>
      <c r="M40" s="33" t="s">
        <v>19</v>
      </c>
      <c r="N40" s="33" t="s">
        <v>19</v>
      </c>
      <c r="O40" s="33" t="s">
        <v>19</v>
      </c>
      <c r="P40" s="91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</row>
    <row r="41" spans="1:76" s="26" customFormat="1" ht="18.75">
      <c r="A41" s="27" t="s">
        <v>49</v>
      </c>
      <c r="B41" s="31">
        <v>1000000</v>
      </c>
      <c r="C41" s="31">
        <v>3544892</v>
      </c>
      <c r="D41" s="33" t="s">
        <v>19</v>
      </c>
      <c r="E41" s="33" t="s">
        <v>19</v>
      </c>
      <c r="F41" s="33" t="s">
        <v>19</v>
      </c>
      <c r="G41" s="33" t="s">
        <v>19</v>
      </c>
      <c r="H41" s="33" t="s">
        <v>19</v>
      </c>
      <c r="I41" s="33" t="s">
        <v>19</v>
      </c>
      <c r="J41" s="33" t="s">
        <v>19</v>
      </c>
      <c r="K41" s="33" t="s">
        <v>19</v>
      </c>
      <c r="L41" s="33" t="s">
        <v>19</v>
      </c>
      <c r="M41" s="33" t="s">
        <v>19</v>
      </c>
      <c r="N41" s="33" t="s">
        <v>19</v>
      </c>
      <c r="O41" s="33" t="s">
        <v>19</v>
      </c>
      <c r="P41" s="91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</row>
    <row r="42" spans="1:76" s="26" customFormat="1" ht="18.75">
      <c r="A42" s="27" t="s">
        <v>50</v>
      </c>
      <c r="B42" s="31">
        <v>10010000</v>
      </c>
      <c r="C42" s="31">
        <v>11282788.34</v>
      </c>
      <c r="D42" s="33" t="s">
        <v>19</v>
      </c>
      <c r="E42" s="33" t="s">
        <v>19</v>
      </c>
      <c r="F42" s="33" t="s">
        <v>19</v>
      </c>
      <c r="G42" s="33" t="s">
        <v>19</v>
      </c>
      <c r="H42" s="33" t="s">
        <v>19</v>
      </c>
      <c r="I42" s="33" t="s">
        <v>19</v>
      </c>
      <c r="J42" s="33" t="s">
        <v>19</v>
      </c>
      <c r="K42" s="33" t="s">
        <v>19</v>
      </c>
      <c r="L42" s="33" t="s">
        <v>19</v>
      </c>
      <c r="M42" s="33" t="s">
        <v>19</v>
      </c>
      <c r="N42" s="33" t="s">
        <v>19</v>
      </c>
      <c r="O42" s="33" t="s">
        <v>19</v>
      </c>
      <c r="P42" s="91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</row>
    <row r="43" spans="1:76" s="26" customFormat="1" ht="18.75">
      <c r="A43" s="27" t="s">
        <v>51</v>
      </c>
      <c r="B43" s="31">
        <v>1201000</v>
      </c>
      <c r="C43" s="31">
        <v>190711</v>
      </c>
      <c r="D43" s="33" t="s">
        <v>19</v>
      </c>
      <c r="E43" s="33" t="s">
        <v>19</v>
      </c>
      <c r="F43" s="33" t="s">
        <v>19</v>
      </c>
      <c r="G43" s="33" t="s">
        <v>19</v>
      </c>
      <c r="H43" s="33" t="s">
        <v>19</v>
      </c>
      <c r="I43" s="33" t="s">
        <v>19</v>
      </c>
      <c r="J43" s="33" t="s">
        <v>19</v>
      </c>
      <c r="K43" s="33" t="s">
        <v>19</v>
      </c>
      <c r="L43" s="33" t="s">
        <v>19</v>
      </c>
      <c r="M43" s="33" t="s">
        <v>19</v>
      </c>
      <c r="N43" s="33" t="s">
        <v>19</v>
      </c>
      <c r="O43" s="33" t="s">
        <v>19</v>
      </c>
      <c r="P43" s="91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</row>
    <row r="44" spans="1:76" s="26" customFormat="1" ht="18.75">
      <c r="A44" s="27" t="s">
        <v>52</v>
      </c>
      <c r="B44" s="31">
        <v>50000</v>
      </c>
      <c r="C44" s="65">
        <v>0</v>
      </c>
      <c r="D44" s="33" t="s">
        <v>19</v>
      </c>
      <c r="E44" s="33" t="s">
        <v>19</v>
      </c>
      <c r="F44" s="33" t="s">
        <v>19</v>
      </c>
      <c r="G44" s="33" t="s">
        <v>19</v>
      </c>
      <c r="H44" s="33" t="s">
        <v>19</v>
      </c>
      <c r="I44" s="33" t="s">
        <v>19</v>
      </c>
      <c r="J44" s="33" t="s">
        <v>19</v>
      </c>
      <c r="K44" s="33" t="s">
        <v>19</v>
      </c>
      <c r="L44" s="33" t="s">
        <v>19</v>
      </c>
      <c r="M44" s="33" t="s">
        <v>19</v>
      </c>
      <c r="N44" s="33" t="s">
        <v>19</v>
      </c>
      <c r="O44" s="33" t="s">
        <v>19</v>
      </c>
      <c r="P44" s="91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</row>
    <row r="45" spans="1:76" s="26" customFormat="1" ht="18.75">
      <c r="A45" s="27" t="s">
        <v>57</v>
      </c>
      <c r="B45" s="31">
        <v>432439000</v>
      </c>
      <c r="C45" s="31">
        <v>524199651.79</v>
      </c>
      <c r="D45" s="33" t="s">
        <v>19</v>
      </c>
      <c r="E45" s="33" t="s">
        <v>19</v>
      </c>
      <c r="F45" s="33" t="s">
        <v>19</v>
      </c>
      <c r="G45" s="33" t="s">
        <v>19</v>
      </c>
      <c r="H45" s="33" t="s">
        <v>19</v>
      </c>
      <c r="I45" s="33" t="s">
        <v>19</v>
      </c>
      <c r="J45" s="33" t="s">
        <v>19</v>
      </c>
      <c r="K45" s="33" t="s">
        <v>19</v>
      </c>
      <c r="L45" s="33" t="s">
        <v>19</v>
      </c>
      <c r="M45" s="33" t="s">
        <v>19</v>
      </c>
      <c r="N45" s="33" t="s">
        <v>19</v>
      </c>
      <c r="O45" s="33" t="s">
        <v>19</v>
      </c>
      <c r="P45" s="91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</row>
    <row r="46" spans="1:76" s="26" customFormat="1" ht="18.75">
      <c r="A46" s="27" t="s">
        <v>53</v>
      </c>
      <c r="B46" s="31">
        <v>100000000</v>
      </c>
      <c r="C46" s="33">
        <v>116860051</v>
      </c>
      <c r="D46" s="33" t="s">
        <v>19</v>
      </c>
      <c r="E46" s="33" t="s">
        <v>19</v>
      </c>
      <c r="F46" s="33" t="s">
        <v>19</v>
      </c>
      <c r="G46" s="33" t="s">
        <v>19</v>
      </c>
      <c r="H46" s="33" t="s">
        <v>19</v>
      </c>
      <c r="I46" s="33" t="s">
        <v>19</v>
      </c>
      <c r="J46" s="33" t="s">
        <v>19</v>
      </c>
      <c r="K46" s="33" t="s">
        <v>19</v>
      </c>
      <c r="L46" s="33" t="s">
        <v>19</v>
      </c>
      <c r="M46" s="33" t="s">
        <v>19</v>
      </c>
      <c r="N46" s="33" t="s">
        <v>19</v>
      </c>
      <c r="O46" s="33" t="s">
        <v>19</v>
      </c>
      <c r="P46" s="91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</row>
    <row r="47" spans="1:76" s="26" customFormat="1" ht="18.75">
      <c r="A47" s="54" t="s">
        <v>56</v>
      </c>
      <c r="B47" s="55" t="s">
        <v>19</v>
      </c>
      <c r="C47" s="32">
        <v>28890920</v>
      </c>
      <c r="D47" s="33" t="s">
        <v>19</v>
      </c>
      <c r="E47" s="33" t="s">
        <v>19</v>
      </c>
      <c r="F47" s="33" t="s">
        <v>19</v>
      </c>
      <c r="G47" s="33" t="s">
        <v>19</v>
      </c>
      <c r="H47" s="33" t="s">
        <v>19</v>
      </c>
      <c r="I47" s="33" t="s">
        <v>19</v>
      </c>
      <c r="J47" s="33" t="s">
        <v>19</v>
      </c>
      <c r="K47" s="33" t="s">
        <v>19</v>
      </c>
      <c r="L47" s="33" t="s">
        <v>19</v>
      </c>
      <c r="M47" s="33" t="s">
        <v>19</v>
      </c>
      <c r="N47" s="33" t="s">
        <v>19</v>
      </c>
      <c r="O47" s="33" t="s">
        <v>19</v>
      </c>
      <c r="P47" s="91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</row>
    <row r="48" spans="1:76" s="26" customFormat="1" ht="19.5" thickBot="1">
      <c r="A48" s="56" t="s">
        <v>54</v>
      </c>
      <c r="B48" s="37">
        <f>SUM(B40:B46)</f>
        <v>600000000</v>
      </c>
      <c r="C48" s="37">
        <f>SUM(C40:C47)</f>
        <v>713451744.29</v>
      </c>
      <c r="D48" s="38" t="s">
        <v>19</v>
      </c>
      <c r="E48" s="38" t="s">
        <v>19</v>
      </c>
      <c r="F48" s="38" t="s">
        <v>19</v>
      </c>
      <c r="G48" s="38" t="s">
        <v>19</v>
      </c>
      <c r="H48" s="38" t="s">
        <v>19</v>
      </c>
      <c r="I48" s="38" t="s">
        <v>19</v>
      </c>
      <c r="J48" s="38" t="s">
        <v>19</v>
      </c>
      <c r="K48" s="38" t="s">
        <v>19</v>
      </c>
      <c r="L48" s="38" t="s">
        <v>19</v>
      </c>
      <c r="M48" s="38" t="s">
        <v>19</v>
      </c>
      <c r="N48" s="38" t="s">
        <v>19</v>
      </c>
      <c r="O48" s="38" t="s">
        <v>19</v>
      </c>
      <c r="P48" s="91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</row>
    <row r="49" spans="1:76" s="26" customFormat="1" ht="20.25" thickBot="1" thickTop="1">
      <c r="A49" s="30" t="s">
        <v>55</v>
      </c>
      <c r="B49" s="25"/>
      <c r="C49" s="57">
        <f>C48-C30</f>
        <v>612469378.6199999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91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</row>
    <row r="50" spans="2:76" s="26" customFormat="1" ht="19.5" thickTop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91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</row>
    <row r="51" ht="18">
      <c r="P51" s="92"/>
    </row>
    <row r="52" ht="18">
      <c r="P52" s="92"/>
    </row>
    <row r="53" ht="18">
      <c r="P53" s="92"/>
    </row>
    <row r="54" ht="18">
      <c r="P54" s="92"/>
    </row>
    <row r="55" ht="18">
      <c r="P55" s="92"/>
    </row>
    <row r="56" ht="18">
      <c r="P56" s="92"/>
    </row>
    <row r="57" ht="18">
      <c r="P57" s="92"/>
    </row>
    <row r="58" ht="18">
      <c r="P58" s="92"/>
    </row>
    <row r="59" ht="18">
      <c r="P59" s="92"/>
    </row>
    <row r="60" ht="18">
      <c r="P60" s="92"/>
    </row>
    <row r="61" ht="18">
      <c r="P61" s="92"/>
    </row>
  </sheetData>
  <sheetProtection/>
  <mergeCells count="20">
    <mergeCell ref="F5:F7"/>
    <mergeCell ref="C5:C7"/>
    <mergeCell ref="O36:O38"/>
    <mergeCell ref="A33:O33"/>
    <mergeCell ref="B5:B7"/>
    <mergeCell ref="A5:A7"/>
    <mergeCell ref="O5:O7"/>
    <mergeCell ref="N5:N7"/>
    <mergeCell ref="M5:M7"/>
    <mergeCell ref="H5:H7"/>
    <mergeCell ref="A1:O1"/>
    <mergeCell ref="A2:O2"/>
    <mergeCell ref="A3:O3"/>
    <mergeCell ref="A36:A38"/>
    <mergeCell ref="B36:B38"/>
    <mergeCell ref="C36:C38"/>
    <mergeCell ref="F36:F38"/>
    <mergeCell ref="H36:H38"/>
    <mergeCell ref="M36:M38"/>
    <mergeCell ref="N36:N38"/>
  </mergeCells>
  <printOptions/>
  <pageMargins left="0.37" right="0" top="0.39" bottom="0" header="0.1968503937007874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Candy</dc:creator>
  <cp:keywords/>
  <dc:description/>
  <cp:lastModifiedBy>TrueFasterUser</cp:lastModifiedBy>
  <cp:lastPrinted>2013-04-25T04:11:43Z</cp:lastPrinted>
  <dcterms:created xsi:type="dcterms:W3CDTF">2008-05-30T08:15:33Z</dcterms:created>
  <dcterms:modified xsi:type="dcterms:W3CDTF">2013-05-17T10:00:32Z</dcterms:modified>
  <cp:category/>
  <cp:version/>
  <cp:contentType/>
  <cp:contentStatus/>
</cp:coreProperties>
</file>